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d6bc\"/>
    </mc:Choice>
  </mc:AlternateContent>
  <xr:revisionPtr revIDLastSave="0" documentId="13_ncr:1_{6E38597A-EF29-47DD-82FE-B09694A7A0A7}"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9" i="3" l="1"/>
  <c r="K7" i="3"/>
  <c r="H7" i="3"/>
  <c r="J9" i="4" l="1"/>
  <c r="K8" i="4"/>
  <c r="D9" i="3"/>
  <c r="B9" i="4" s="1"/>
  <c r="F4" i="4" l="1"/>
  <c r="D8" i="3" l="1"/>
  <c r="D7" i="4"/>
  <c r="U8" i="3"/>
  <c r="V8" i="3" s="1"/>
  <c r="E7" i="4"/>
  <c r="J8" i="4" l="1"/>
  <c r="B8" i="4"/>
  <c r="O4" i="3"/>
  <c r="O5" i="3"/>
  <c r="O6" i="3"/>
  <c r="O7" i="3"/>
  <c r="H4" i="4"/>
  <c r="H5" i="4"/>
  <c r="H6" i="4"/>
  <c r="H7" i="4"/>
  <c r="H4" i="3"/>
  <c r="H5" i="3"/>
  <c r="H6" i="3"/>
  <c r="D6" i="4" s="1"/>
  <c r="F4" i="3"/>
  <c r="F5" i="3"/>
  <c r="F6" i="3"/>
  <c r="C6" i="4" s="1"/>
  <c r="F7" i="3"/>
  <c r="C7" i="4" s="1"/>
  <c r="D4" i="3"/>
  <c r="D5" i="3"/>
  <c r="D6" i="3"/>
  <c r="B6" i="4" s="1"/>
  <c r="D7" i="3"/>
  <c r="B7" i="4" s="1"/>
  <c r="B5" i="4" l="1"/>
  <c r="B4" i="4"/>
  <c r="C5" i="4"/>
  <c r="C4" i="4"/>
  <c r="D5" i="4"/>
  <c r="D4" i="4"/>
  <c r="Q7" i="3"/>
  <c r="M7" i="3" s="1"/>
  <c r="Q6" i="3"/>
  <c r="K6" i="3" s="1"/>
  <c r="E6" i="4" s="1"/>
  <c r="Q5" i="3"/>
  <c r="K5" i="3" s="1"/>
  <c r="Q4" i="3"/>
  <c r="K4" i="3" s="1"/>
  <c r="E4" i="4" l="1"/>
  <c r="E5" i="4"/>
  <c r="R4" i="3"/>
  <c r="S4" i="3" s="1"/>
  <c r="T4" i="3" s="1"/>
  <c r="W4" i="3"/>
  <c r="R5" i="3"/>
  <c r="S5" i="3" s="1"/>
  <c r="T5" i="3" s="1"/>
  <c r="W5" i="3"/>
  <c r="M5" i="3"/>
  <c r="R6" i="3"/>
  <c r="S6" i="3" s="1"/>
  <c r="T6" i="3" s="1"/>
  <c r="I6" i="4" s="1"/>
  <c r="W6" i="3"/>
  <c r="M6" i="3"/>
  <c r="F6" i="4" s="1"/>
  <c r="R7" i="3"/>
  <c r="S7" i="3" s="1"/>
  <c r="T7" i="3" s="1"/>
  <c r="I7" i="4" s="1"/>
  <c r="W7" i="3"/>
  <c r="F7" i="4"/>
  <c r="L7" i="4"/>
  <c r="I4" i="4" l="1"/>
  <c r="F5" i="4"/>
  <c r="I5" i="4"/>
  <c r="G7" i="4"/>
  <c r="L6" i="4"/>
  <c r="G6" i="4" l="1"/>
  <c r="H3" i="4"/>
  <c r="O3" i="3" l="1"/>
  <c r="H3" i="3" l="1"/>
  <c r="F3" i="3"/>
  <c r="D3" i="3"/>
  <c r="D3" i="4" l="1"/>
  <c r="C3" i="4"/>
  <c r="B3" i="4"/>
  <c r="Q3" i="3" l="1"/>
  <c r="K3" i="3" s="1"/>
  <c r="E3" i="4" l="1"/>
  <c r="W3" i="3"/>
  <c r="M3" i="3"/>
  <c r="R3" i="3"/>
  <c r="S3" i="3" s="1"/>
  <c r="T3" i="3" s="1"/>
  <c r="L4" i="4"/>
  <c r="G4" i="4" s="1"/>
  <c r="I3" i="4" l="1"/>
  <c r="F3" i="4"/>
  <c r="L3" i="4"/>
  <c r="G3" i="4" s="1"/>
  <c r="L5" i="4"/>
  <c r="G5" i="4" s="1"/>
</calcChain>
</file>

<file path=xl/sharedStrings.xml><?xml version="1.0" encoding="utf-8"?>
<sst xmlns="http://schemas.openxmlformats.org/spreadsheetml/2006/main" count="79" uniqueCount="73">
  <si>
    <t>Patent Number or Exclusivity</t>
  </si>
  <si>
    <t>Earliest Filing Date of earliest patent</t>
  </si>
  <si>
    <t>Earliest non-provisional priority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</si>
  <si>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</si>
  <si>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</si>
  <si>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</si>
  <si>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</si>
  <si>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</si>
  <si>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</si>
  <si>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</si>
  <si>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</si>
  <si>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</si>
  <si>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</si>
  <si>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</si>
  <si>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</si>
  <si>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</si>
  <si>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</si>
  <si>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</si>
  <si>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</si>
  <si>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</si>
  <si>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</si>
  <si>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</si>
  <si>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</si>
  <si>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</si>
  <si>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</si>
  <si>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</si>
  <si>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</si>
  <si>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</si>
  <si>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</si>
  <si>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</si>
  <si>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PTA/PTE-adjusted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</si>
  <si>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</si>
  <si>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</si>
  <si>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</si>
  <si>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</si>
  <si>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</si>
  <si>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</si>
  <si>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</si>
  <si>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</si>
  <si>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"=DATEDIF(J6, U6, "D")"</t>
  </si>
  <si>
    <t>"=DATEDIF(Q2, O2, "D")"</t>
  </si>
  <si>
    <t>RE41920</t>
  </si>
  <si>
    <t>NP</t>
  </si>
  <si>
    <t>PED</t>
  </si>
  <si>
    <t>Patent Number OR Name of Exclusivity</t>
  </si>
  <si>
    <t>Column1 (gap before earliest priority date)</t>
  </si>
  <si>
    <t>Earliest priority date</t>
  </si>
  <si>
    <t>U.S. Patent Application Pending</t>
  </si>
  <si>
    <t>Prior to FDA approval</t>
  </si>
  <si>
    <t>Drug and Patent Approved (market exclusivity)</t>
  </si>
  <si>
    <t xml:space="preserve">Patent Term Adjustment </t>
  </si>
  <si>
    <t>Patent Term Extension</t>
  </si>
  <si>
    <t>FDCA Pediatric Exclusivity (PED)</t>
  </si>
  <si>
    <t>FDCA Exclusivity</t>
  </si>
  <si>
    <t xml:space="preserve">FDCA Pediatric Exclusivity (PED) </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</si>
  <si>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</si>
  <si>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</si>
  <si>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</si>
  <si>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</si>
  <si>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</si>
  <si>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</si>
  <si>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</si>
  <si>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</si>
  <si>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</si>
  <si>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</si>
  <si>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</si>
  <si>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</si>
  <si>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6197819 
(compound)</t>
  </si>
  <si>
    <t>RE41920 
(treating pain)</t>
  </si>
  <si>
    <t>8945620 
(CR composition)</t>
  </si>
  <si>
    <t>9144559 
(CR Composition)</t>
  </si>
  <si>
    <t>10022447 
(CR Composition)</t>
  </si>
  <si>
    <t>NCS (Formulation)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</si>
</sst>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sz val="11"/>
      <color theme="0"/>
      <name val="Calibri"/>
      <family val="2"/>
      <scheme val="minor"/>
    </font>
    <font>
      <sz val="12"/>
      <color theme="1"/>
      <name val="Calibri"/>
      <family val="2"/>
      <scheme val="minor"/>
    </font>
    <font>
      <sz val="11"/>
      <name val="Calibri"/>
      <family val="2"/>
      <scheme val="minor"/>
    </font>
    <font>
      <b/>
      <i/>
      <sz val="11"/>
      <color theme="1"/>
      <name val="Calibri"/>
      <family val="2"/>
      <scheme val="minor"/>
    </font>
    <font>
      <u/>
      <sz val="11"/>
      <color theme="10"/>
      <name val="Calibri"/>
      <family val="2"/>
      <scheme val="minor"/>
    </font>
    <font>
      <b/>
      <u/>
      <sz val="11"/>
      <color rgb="FF000000"/>
      <name val="Calibri"/>
      <family val="2"/>
    </font>
    <font>
      <sz val="11"/>
      <color rgb="FF000000"/>
      <name val="Calibri"/>
      <family val="2"/>
    </font>
    <font>
      <sz val="12"/>
      <color theme="1"/>
      <name val="Times New Roman"/>
      <family val="1"/>
    </font>
    <font>
      <b/>
      <u/>
      <sz val="11"/>
      <name val="Calibri"/>
      <family val="2"/>
    </font>
    <font>
      <sz val="11"/>
      <color rgb="FFFFFFFF"/>
      <name val="Calibri"/>
      <family val="2"/>
    </font>
    <font>
      <sz val="11"/>
      <color rgb="FF444444"/>
      <name val="Calibri"/>
      <family val="2"/>
      <charset val="1"/>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70AD47"/>
        <bgColor rgb="FF000000"/>
      </patternFill>
    </fill>
    <fill>
      <patternFill patternType="solid">
        <fgColor rgb="FFBDD7EE"/>
        <bgColor rgb="FF000000"/>
      </patternFill>
    </fill>
    <fill>
      <patternFill patternType="solid">
        <fgColor rgb="FFFFD966"/>
        <bgColor rgb="FF000000"/>
      </patternFill>
    </fill>
    <fill>
      <patternFill patternType="solid">
        <fgColor theme="7" tint="-0.249977111117893"/>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65">
    <xf numFmtId="0" fontId="0" fillId="0" borderId="0" xfId="0"/>
    <xf numFmtId="0" fontId="0" fillId="0" borderId="0" xfId="0" applyAlignment="1">
      <alignment horizontal="center"/>
    </xf>
    <xf numFmtId="14" fontId="0" fillId="0" borderId="0" xfId="0" applyNumberFormat="1" applyAlignment="1">
      <alignment horizontal="center"/>
    </xf>
    <xf numFmtId="2" fontId="0" fillId="0" borderId="0" xfId="0" applyNumberFormat="1" applyAlignment="1">
      <alignment horizontal="center"/>
    </xf>
    <xf numFmtId="14" fontId="0" fillId="0" borderId="0" xfId="0" applyNumberFormat="1" applyFill="1" applyAlignment="1">
      <alignment horizontal="center" vertical="center"/>
    </xf>
    <xf numFmtId="0" fontId="0" fillId="0" borderId="0" xfId="0" applyFill="1"/>
    <xf numFmtId="0" fontId="0" fillId="0" borderId="0" xfId="0" applyFill="1" applyAlignment="1">
      <alignment horizontal="center" vertical="center"/>
    </xf>
    <xf numFmtId="2" fontId="0" fillId="0" borderId="0" xfId="0" applyNumberFormat="1" applyFill="1" applyAlignment="1">
      <alignment horizontal="center"/>
    </xf>
    <xf numFmtId="0" fontId="0" fillId="0" borderId="0" xfId="0" applyFill="1" applyAlignment="1">
      <alignment horizontal="center"/>
    </xf>
    <xf numFmtId="14" fontId="0" fillId="0" borderId="0" xfId="0" applyNumberFormat="1"/>
    <xf numFmtId="14" fontId="0" fillId="0" borderId="0" xfId="0" applyNumberFormat="1" applyFill="1" applyAlignment="1">
      <alignment horizontal="center"/>
    </xf>
    <xf numFmtId="0" fontId="3" fillId="7" borderId="1" xfId="0" applyFont="1" applyFill="1" applyBorder="1" applyAlignment="1">
      <alignment horizontal="center" vertical="center" wrapText="1"/>
    </xf>
    <xf numFmtId="0" fontId="1" fillId="4" borderId="0" xfId="0" applyFont="1" applyFill="1"/>
    <xf numFmtId="0" fontId="0" fillId="0" borderId="0" xfId="0" applyFill="1" applyBorder="1"/>
    <xf numFmtId="0" fontId="2" fillId="0" borderId="0" xfId="0" applyFont="1" applyFill="1" applyAlignment="1">
      <alignment horizontal="center"/>
    </xf>
    <xf numFmtId="14" fontId="0" fillId="0" borderId="0" xfId="0" applyNumberFormat="1" applyFill="1"/>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3"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3" fillId="0" borderId="5" xfId="0" applyFont="1" applyFill="1" applyBorder="1" applyAlignment="1">
      <alignment horizontal="center" vertical="center" wrapText="1"/>
    </xf>
    <xf numFmtId="14" fontId="1" fillId="4" borderId="0" xfId="0" applyNumberFormat="1" applyFont="1" applyFill="1" applyAlignment="1">
      <alignment horizontal="center"/>
    </xf>
    <xf numFmtId="0" fontId="1" fillId="4" borderId="0" xfId="0" applyFont="1" applyFill="1" applyAlignment="1">
      <alignment horizontal="center"/>
    </xf>
    <xf numFmtId="0" fontId="7" fillId="11" borderId="3" xfId="0" applyFont="1" applyFill="1" applyBorder="1" applyAlignment="1">
      <alignment horizontal="center" vertical="center" wrapText="1"/>
    </xf>
    <xf numFmtId="0" fontId="5" fillId="0" borderId="0" xfId="1" applyAlignment="1">
      <alignment horizontal="center" vertical="center"/>
    </xf>
    <xf numFmtId="2" fontId="1" fillId="4" borderId="0" xfId="0" applyNumberFormat="1" applyFont="1" applyFill="1" applyAlignment="1">
      <alignment horizontal="center"/>
    </xf>
    <xf numFmtId="164" fontId="0" fillId="0" borderId="0" xfId="0" applyNumberFormat="1" applyFill="1" applyAlignment="1">
      <alignment horizontal="center" vertical="center"/>
    </xf>
    <xf numFmtId="164" fontId="0" fillId="0" borderId="0" xfId="0" applyNumberFormat="1" applyAlignment="1">
      <alignment horizontal="center" vertical="center"/>
    </xf>
    <xf numFmtId="164" fontId="0" fillId="4" borderId="0" xfId="0" applyNumberFormat="1" applyFill="1" applyAlignment="1">
      <alignment horizontal="center" vertical="center"/>
    </xf>
    <xf numFmtId="0" fontId="0" fillId="0" borderId="0" xfId="0" applyFill="1" applyAlignment="1">
      <alignment wrapText="1"/>
    </xf>
    <xf numFmtId="0" fontId="8" fillId="0" borderId="0" xfId="0" applyFont="1"/>
    <xf numFmtId="0" fontId="1" fillId="4" borderId="0" xfId="1" applyFont="1" applyFill="1" applyAlignment="1">
      <alignment horizontal="left" vertical="center"/>
    </xf>
    <xf numFmtId="0" fontId="1" fillId="0" borderId="0" xfId="0" applyFont="1" applyFill="1"/>
    <xf numFmtId="2" fontId="1" fillId="0" borderId="0" xfId="0" applyNumberFormat="1" applyFont="1" applyFill="1" applyAlignment="1">
      <alignment horizontal="center"/>
    </xf>
    <xf numFmtId="0" fontId="0" fillId="0" borderId="0" xfId="0" applyFill="1" applyAlignment="1">
      <alignment horizontal="left"/>
    </xf>
    <xf numFmtId="0" fontId="7" fillId="12" borderId="5" xfId="0" applyFont="1" applyFill="1" applyBorder="1" applyAlignment="1">
      <alignment horizontal="center" vertical="center" wrapText="1"/>
    </xf>
    <xf numFmtId="0" fontId="10" fillId="13" borderId="5" xfId="0" applyFont="1" applyFill="1" applyBorder="1" applyAlignment="1">
      <alignment horizontal="center" vertical="center" wrapText="1"/>
    </xf>
    <xf numFmtId="0" fontId="10" fillId="13" borderId="6" xfId="0" applyFont="1" applyFill="1" applyBorder="1" applyAlignment="1">
      <alignment horizontal="center" vertical="center" wrapText="1"/>
    </xf>
    <xf numFmtId="164" fontId="1" fillId="4" borderId="0" xfId="0" applyNumberFormat="1" applyFont="1" applyFill="1" applyAlignment="1">
      <alignment horizontal="center" vertical="center"/>
    </xf>
    <xf numFmtId="0" fontId="7" fillId="14" borderId="5" xfId="0" applyFont="1" applyFill="1" applyBorder="1" applyAlignment="1">
      <alignment horizontal="center" vertical="center" wrapText="1"/>
    </xf>
    <xf numFmtId="0" fontId="11" fillId="0" borderId="0" xfId="0" applyFont="1" applyAlignment="1">
      <alignment horizontal="center"/>
    </xf>
    <xf numFmtId="164" fontId="0" fillId="0" borderId="0" xfId="0" applyNumberFormat="1" applyFill="1" applyBorder="1" applyAlignment="1">
      <alignment horizontal="center" vertical="center"/>
    </xf>
    <xf numFmtId="164" fontId="1" fillId="0" borderId="0" xfId="0" applyNumberFormat="1" applyFont="1" applyFill="1" applyBorder="1" applyAlignment="1">
      <alignment horizontal="center" vertical="center"/>
    </xf>
    <xf numFmtId="0" fontId="1" fillId="8" borderId="7" xfId="0" applyFont="1" applyFill="1" applyBorder="1" applyAlignment="1">
      <alignment horizontal="center" vertical="center" wrapText="1"/>
    </xf>
    <xf numFmtId="0" fontId="0" fillId="10" borderId="7" xfId="0" applyFill="1" applyBorder="1" applyAlignment="1">
      <alignment horizontal="center" vertical="center" wrapText="1"/>
    </xf>
    <xf numFmtId="0" fontId="1" fillId="15" borderId="2" xfId="0" applyFont="1" applyFill="1" applyBorder="1" applyAlignment="1">
      <alignment horizontal="center" vertical="center" wrapText="1"/>
    </xf>
    <xf numFmtId="0" fontId="3" fillId="16" borderId="2" xfId="0" applyFont="1" applyFill="1" applyBorder="1" applyAlignment="1">
      <alignment horizontal="center" vertical="center" wrapText="1"/>
    </xf>
    <xf numFmtId="0" fontId="11" fillId="0" borderId="0" xfId="0" applyFont="1" applyFill="1" applyAlignment="1">
      <alignment horizontal="center"/>
    </xf>
    <xf numFmtId="0" fontId="0" fillId="0" borderId="0" xfId="0" applyFont="1" applyFill="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n-US" sz="2000" b="1">
                <a:solidFill>
                  <a:sysClr val="windowText" lastClr="000000"/>
                </a:solidFill>
              </a:rPr>
              <a:t>Lyrica CR (pregabalin;</a:t>
            </a:r>
            <a:r>
              <a:rPr lang="en-US" sz="2000" b="1" baseline="0">
                <a:solidFill>
                  <a:sysClr val="windowText" lastClr="000000"/>
                </a:solidFill>
              </a:rPr>
              <a:t> NDA 209501)</a:t>
            </a:r>
            <a:endParaRPr lang="en-US" sz="2000" b="1">
              <a:solidFill>
                <a:sysClr val="windowText" lastClr="000000"/>
              </a:solidFill>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1899141577076029"/>
          <c:y val="3.8699162999550528E-2"/>
          <c:w val="0.85893591831474081"/>
          <c:h val="0.7935345763530921"/>
        </c:manualLayout>
      </c:layout>
      <c:barChart>
        <c:barDir val="bar"/>
        <c:grouping val="stacked"/>
        <c:varyColors val="0"/>
        <c:ser>
          <c:idx val="0"/>
          <c:order val="0"/>
          <c:tx>
            <c:strRef>
              <c:f>'Bar Graph (# years)'!$C$1</c:f>
              <c:strCache>
                <c:ptCount val="1"/>
                <c:pt idx="0">
                  <c:v>Earliest priority date</c:v>
                </c:pt>
              </c:strCache>
            </c:strRef>
          </c:tx>
          <c:spPr>
            <a:noFill/>
            <a:ln>
              <a:solidFill>
                <a:schemeClr val="bg1"/>
              </a:solidFill>
            </a:ln>
            <a:effectLst/>
          </c:spPr>
          <c:invertIfNegative val="0"/>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strCache>
            </c:strRef>
          </c:cat>
          <c:val>
            <c:numRef>
              <c:extLst>
                <c:ext xmlns:c15="http://schemas.microsoft.com/office/drawing/2012/chart" uri="{02D57815-91ED-43cb-92C2-25804820EDAC}">
                  <c15:fullRef>
                    <c15:sqref>'Bar Graph (# years)'!$B$3:$B$9</c15:sqref>
                  </c15:fullRef>
                </c:ext>
              </c:extLst>
              <c:f>'Bar Graph (# years)'!$B$3:$B$8</c:f>
              <c:numCache>
                <c:formatCode>0.0</c:formatCode>
                <c:ptCount val="6"/>
                <c:pt idx="0">
                  <c:v>0</c:v>
                </c:pt>
                <c:pt idx="1">
                  <c:v>6.6310746064339492</c:v>
                </c:pt>
                <c:pt idx="2">
                  <c:v>15.931553730321697</c:v>
                </c:pt>
                <c:pt idx="3">
                  <c:v>15.931553730321697</c:v>
                </c:pt>
                <c:pt idx="4">
                  <c:v>15.931553730321697</c:v>
                </c:pt>
                <c:pt idx="5">
                  <c:v>26.872005475701574</c:v>
                </c:pt>
              </c:numCache>
            </c:numRef>
          </c:val>
          <c:extLst>
            <c:ext xmlns:c16="http://schemas.microsoft.com/office/drawing/2014/chart" uri="{C3380CC4-5D6E-409C-BE32-E72D297353CC}">
              <c16:uniqueId val="{00000000-C4E1-4A1B-B2B0-B5B8483CCFFF}"/>
            </c:ext>
          </c:extLst>
        </c:ser>
        <c:ser>
          <c:idx val="1"/>
          <c:order val="1"/>
          <c:tx>
            <c:strRef>
              <c:f>'Bar Graph (# years)'!$D$1</c:f>
              <c:strCache>
                <c:ptCount val="1"/>
                <c:pt idx="0">
                  <c:v>U.S. Patent Application Pending</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17-C4E1-4A1B-B2B0-B5B8483CCFFF}"/>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pt idx="6">
                  <c:v>PED</c:v>
                </c:pt>
              </c:strCache>
            </c:strRef>
          </c:cat>
          <c:val>
            <c:numRef>
              <c:extLst>
                <c:ext xmlns:c15="http://schemas.microsoft.com/office/drawing/2012/chart" uri="{02D57815-91ED-43cb-92C2-25804820EDAC}">
                  <c15:fullRef>
                    <c15:sqref>'Bar Graph (# years)'!$C$3:$C$8</c15:sqref>
                  </c15:fullRef>
                </c:ext>
              </c:extLst>
              <c:f>'Bar Graph (# years)'!$C$3:$C$8</c:f>
              <c:numCache>
                <c:formatCode>0.0</c:formatCode>
                <c:ptCount val="6"/>
                <c:pt idx="0">
                  <c:v>4.3696098562628336</c:v>
                </c:pt>
                <c:pt idx="1">
                  <c:v>0</c:v>
                </c:pt>
                <c:pt idx="2">
                  <c:v>7.2936344969199176</c:v>
                </c:pt>
                <c:pt idx="3">
                  <c:v>8.1177275838466798</c:v>
                </c:pt>
                <c:pt idx="4">
                  <c:v>10.811772758384668</c:v>
                </c:pt>
              </c:numCache>
            </c:numRef>
          </c:val>
          <c:extLst>
            <c:ext xmlns:c16="http://schemas.microsoft.com/office/drawing/2014/chart" uri="{C3380CC4-5D6E-409C-BE32-E72D297353CC}">
              <c16:uniqueId val="{00000001-C4E1-4A1B-B2B0-B5B8483CCFFF}"/>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pt idx="6">
                  <c:v>PED</c:v>
                </c:pt>
              </c:strCache>
            </c:strRef>
          </c:cat>
          <c:val>
            <c:numRef>
              <c:extLst>
                <c:ext xmlns:c15="http://schemas.microsoft.com/office/drawing/2012/chart" uri="{02D57815-91ED-43cb-92C2-25804820EDAC}">
                  <c15:fullRef>
                    <c15:sqref>'Bar Graph (# years)'!$D$3:$D$8</c15:sqref>
                  </c15:fullRef>
                </c:ext>
              </c:extLst>
              <c:f>'Bar Graph (# years)'!$D$3:$D$8</c:f>
              <c:numCache>
                <c:formatCode>0.0</c:formatCode>
                <c:ptCount val="6"/>
                <c:pt idx="0">
                  <c:v>5.9028062970568103</c:v>
                </c:pt>
                <c:pt idx="1">
                  <c:v>2.4147843942505132</c:v>
                </c:pt>
                <c:pt idx="2">
                  <c:v>0.96098562628336759</c:v>
                </c:pt>
                <c:pt idx="3">
                  <c:v>0.7885010266940452</c:v>
                </c:pt>
                <c:pt idx="4">
                  <c:v>0.892539356605065</c:v>
                </c:pt>
              </c:numCache>
            </c:numRef>
          </c:val>
          <c:extLst>
            <c:ext xmlns:c16="http://schemas.microsoft.com/office/drawing/2014/chart" uri="{C3380CC4-5D6E-409C-BE32-E72D297353CC}">
              <c16:uniqueId val="{00000002-C4E1-4A1B-B2B0-B5B8483CCFFF}"/>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3-C4E1-4A1B-B2B0-B5B8483CCFFF}"/>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pt idx="6">
                  <c:v>PED</c:v>
                </c:pt>
              </c:strCache>
            </c:strRef>
          </c:cat>
          <c:val>
            <c:numRef>
              <c:extLst>
                <c:ext xmlns:c15="http://schemas.microsoft.com/office/drawing/2012/chart" uri="{02D57815-91ED-43cb-92C2-25804820EDAC}">
                  <c15:fullRef>
                    <c15:sqref>'Bar Graph (# years)'!$E$3:$E$8</c15:sqref>
                  </c15:fullRef>
                </c:ext>
              </c:extLst>
              <c:f>'Bar Graph (# years)'!$E$3:$E$8</c:f>
              <c:numCache>
                <c:formatCode>0.0</c:formatCode>
                <c:ptCount val="6"/>
                <c:pt idx="0">
                  <c:v>16.599589322381931</c:v>
                </c:pt>
                <c:pt idx="1">
                  <c:v>17.585215605749486</c:v>
                </c:pt>
                <c:pt idx="2">
                  <c:v>2.6858316221765914</c:v>
                </c:pt>
                <c:pt idx="3">
                  <c:v>2.0342231348391513</c:v>
                </c:pt>
                <c:pt idx="4">
                  <c:v>0</c:v>
                </c:pt>
              </c:numCache>
            </c:numRef>
          </c:val>
          <c:extLst>
            <c:ext xmlns:c16="http://schemas.microsoft.com/office/drawing/2014/chart" uri="{C3380CC4-5D6E-409C-BE32-E72D297353CC}">
              <c16:uniqueId val="{00000004-C4E1-4A1B-B2B0-B5B8483CCFFF}"/>
            </c:ext>
          </c:extLst>
        </c:ser>
        <c:ser>
          <c:idx val="4"/>
          <c:order val="4"/>
          <c:tx>
            <c:strRef>
              <c:f>'Bar Graph (# years)'!$F$1</c:f>
              <c:strCache>
                <c:ptCount val="1"/>
                <c:pt idx="0">
                  <c:v>Drug and Patent Approved (market exclusivity)</c:v>
                </c:pt>
              </c:strCache>
            </c:strRef>
          </c:tx>
          <c:spPr>
            <a:solidFill>
              <a:srgbClr val="92D050"/>
            </a:solidFill>
            <a:ln w="19050">
              <a:noFill/>
            </a:ln>
            <a:effectLst/>
            <a:scene3d>
              <a:camera prst="orthographicFront"/>
              <a:lightRig rig="threePt" dir="t"/>
            </a:scene3d>
            <a:sp3d>
              <a:bevelT/>
            </a:sp3d>
          </c:spPr>
          <c:invertIfNegative val="0"/>
          <c:dLbls>
            <c:dLbl>
              <c:idx val="0"/>
              <c:layout>
                <c:manualLayout>
                  <c:x val="-1.3651526247503051E-4"/>
                  <c:y val="-4.486557047669663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4E1-4A1B-B2B0-B5B8483CCFFF}"/>
                </c:ext>
              </c:extLst>
            </c:dLbl>
            <c:dLbl>
              <c:idx val="1"/>
              <c:delete val="1"/>
              <c:extLst>
                <c:ext xmlns:c15="http://schemas.microsoft.com/office/drawing/2012/chart" uri="{CE6537A1-D6FC-4f65-9D91-7224C49458BB}"/>
                <c:ext xmlns:c16="http://schemas.microsoft.com/office/drawing/2014/chart" uri="{C3380CC4-5D6E-409C-BE32-E72D297353CC}">
                  <c16:uniqueId val="{00000006-C4E1-4A1B-B2B0-B5B8483CCFFF}"/>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pt idx="6">
                  <c:v>PED</c:v>
                </c:pt>
              </c:strCache>
            </c:strRef>
          </c:cat>
          <c:val>
            <c:numRef>
              <c:extLst>
                <c:ext xmlns:c15="http://schemas.microsoft.com/office/drawing/2012/chart" uri="{02D57815-91ED-43cb-92C2-25804820EDAC}">
                  <c15:fullRef>
                    <c15:sqref>'Bar Graph (# years)'!$F$3:$F$8</c15:sqref>
                  </c15:fullRef>
                </c:ext>
              </c:extLst>
              <c:f>'Bar Graph (# years)'!$F$3:$F$8</c:f>
              <c:numCache>
                <c:formatCode>0.0</c:formatCode>
                <c:ptCount val="6"/>
                <c:pt idx="0">
                  <c:v>0.39972621492128679</c:v>
                </c:pt>
                <c:pt idx="1">
                  <c:v>0</c:v>
                </c:pt>
                <c:pt idx="2">
                  <c:v>9.0595482546201236</c:v>
                </c:pt>
                <c:pt idx="3">
                  <c:v>9.0595482546201236</c:v>
                </c:pt>
                <c:pt idx="4">
                  <c:v>8.2956878850102669</c:v>
                </c:pt>
              </c:numCache>
            </c:numRef>
          </c:val>
          <c:extLst>
            <c:ext xmlns:c16="http://schemas.microsoft.com/office/drawing/2014/chart" uri="{C3380CC4-5D6E-409C-BE32-E72D297353CC}">
              <c16:uniqueId val="{00000007-C4E1-4A1B-B2B0-B5B8483CCFFF}"/>
            </c:ext>
          </c:extLst>
        </c:ser>
        <c:ser>
          <c:idx val="5"/>
          <c:order val="5"/>
          <c:tx>
            <c:strRef>
              <c:f>'Bar Graph (# years)'!$G$1</c:f>
              <c:strCache>
                <c:ptCount val="1"/>
                <c:pt idx="0">
                  <c:v>Patent Term Adjustment </c:v>
                </c:pt>
              </c:strCache>
            </c:strRef>
          </c:tx>
          <c:spPr>
            <a:solidFill>
              <a:srgbClr val="00B0F0"/>
            </a:solidFill>
            <a:ln w="19050">
              <a:noFill/>
            </a:ln>
            <a:effectLst/>
            <a:scene3d>
              <a:camera prst="orthographicFront"/>
              <a:lightRig rig="threePt" dir="t"/>
            </a:scene3d>
            <a:sp3d>
              <a:bevelT/>
            </a:sp3d>
          </c:spPr>
          <c:invertIfNegative val="0"/>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pt idx="6">
                  <c:v>PED</c:v>
                </c:pt>
              </c:strCache>
            </c:strRef>
          </c:cat>
          <c:val>
            <c:numRef>
              <c:extLst>
                <c:ext xmlns:c15="http://schemas.microsoft.com/office/drawing/2012/chart" uri="{02D57815-91ED-43cb-92C2-25804820EDAC}">
                  <c15:fullRef>
                    <c15:sqref>'Bar Graph (# years)'!$G$3:$G$8</c15:sqref>
                  </c15:fullRef>
                </c:ext>
              </c:extLst>
              <c:f>'Bar Graph (# years)'!$G$3:$G$8</c:f>
              <c:numCache>
                <c:formatCode>0.0</c:formatCode>
                <c:ptCount val="6"/>
                <c:pt idx="0">
                  <c:v>0</c:v>
                </c:pt>
                <c:pt idx="1">
                  <c:v>0</c:v>
                </c:pt>
                <c:pt idx="2">
                  <c:v>0</c:v>
                </c:pt>
                <c:pt idx="3">
                  <c:v>0</c:v>
                </c:pt>
                <c:pt idx="4">
                  <c:v>0</c:v>
                </c:pt>
              </c:numCache>
            </c:numRef>
          </c:val>
          <c:extLst>
            <c:ext xmlns:c16="http://schemas.microsoft.com/office/drawing/2014/chart" uri="{C3380CC4-5D6E-409C-BE32-E72D297353CC}">
              <c16:uniqueId val="{00000008-C4E1-4A1B-B2B0-B5B8483CCFFF}"/>
            </c:ext>
          </c:extLst>
        </c:ser>
        <c:ser>
          <c:idx val="6"/>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4E1-4A1B-B2B0-B5B8483CCFFF}"/>
                </c:ext>
              </c:extLst>
            </c:dLbl>
            <c:dLbl>
              <c:idx val="1"/>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4E1-4A1B-B2B0-B5B8483CCFFF}"/>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pt idx="6">
                  <c:v>PED</c:v>
                </c:pt>
              </c:strCache>
            </c:strRef>
          </c:cat>
          <c:val>
            <c:numRef>
              <c:extLst>
                <c:ext xmlns:c15="http://schemas.microsoft.com/office/drawing/2012/chart" uri="{02D57815-91ED-43cb-92C2-25804820EDAC}">
                  <c15:fullRef>
                    <c15:sqref>'Bar Graph (# years)'!$H$3:$H$8</c15:sqref>
                  </c15:fullRef>
                </c:ext>
              </c:extLst>
              <c:f>'Bar Graph (# years)'!$H$3:$H$8</c:f>
              <c:numCache>
                <c:formatCode>0.0</c:formatCode>
                <c:ptCount val="6"/>
                <c:pt idx="0">
                  <c:v>0.82135523613963035</c:v>
                </c:pt>
                <c:pt idx="1">
                  <c:v>1.4592744695414099</c:v>
                </c:pt>
                <c:pt idx="2">
                  <c:v>0</c:v>
                </c:pt>
                <c:pt idx="3">
                  <c:v>0</c:v>
                </c:pt>
                <c:pt idx="4">
                  <c:v>0</c:v>
                </c:pt>
              </c:numCache>
            </c:numRef>
          </c:val>
          <c:extLst>
            <c:ext xmlns:c16="http://schemas.microsoft.com/office/drawing/2014/chart" uri="{C3380CC4-5D6E-409C-BE32-E72D297353CC}">
              <c16:uniqueId val="{0000000B-C4E1-4A1B-B2B0-B5B8483CCFFF}"/>
            </c:ext>
          </c:extLst>
        </c:ser>
        <c:ser>
          <c:idx val="7"/>
          <c:order val="7"/>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0"/>
              <c:layout>
                <c:manualLayout>
                  <c:x val="2.1612858539499873E-3"/>
                  <c:y val="-3.964864367708076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4E1-4A1B-B2B0-B5B8483CCFFF}"/>
                </c:ext>
              </c:extLst>
            </c:dLbl>
            <c:dLbl>
              <c:idx val="1"/>
              <c:layout>
                <c:manualLayout>
                  <c:x val="1.3304407037383213E-3"/>
                  <c:y val="-3.985690996742755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4E1-4A1B-B2B0-B5B8483CCFFF}"/>
                </c:ext>
              </c:extLst>
            </c:dLbl>
            <c:dLbl>
              <c:idx val="2"/>
              <c:layout>
                <c:manualLayout>
                  <c:x val="3.2234066096345384E-3"/>
                  <c:y val="-4.486557047669655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C4E1-4A1B-B2B0-B5B8483CCFFF}"/>
                </c:ext>
              </c:extLst>
            </c:dLbl>
            <c:dLbl>
              <c:idx val="3"/>
              <c:layout>
                <c:manualLayout>
                  <c:x val="3.1493636582285295E-3"/>
                  <c:y val="-4.173541439692696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C4E1-4A1B-B2B0-B5B8483CCFFF}"/>
                </c:ext>
              </c:extLst>
            </c:dLbl>
            <c:dLbl>
              <c:idx val="4"/>
              <c:layout>
                <c:manualLayout>
                  <c:x val="1.258821641414697E-3"/>
                  <c:y val="-4.173541439692696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C4E1-4A1B-B2B0-B5B8483CCFFF}"/>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pt idx="6">
                  <c:v>PED</c:v>
                </c:pt>
              </c:strCache>
            </c:strRef>
          </c:cat>
          <c:val>
            <c:numRef>
              <c:extLst>
                <c:ext xmlns:c15="http://schemas.microsoft.com/office/drawing/2012/chart" uri="{02D57815-91ED-43cb-92C2-25804820EDAC}">
                  <c15:fullRef>
                    <c15:sqref>'Bar Graph (# years)'!$I$3:$I$8</c15:sqref>
                  </c15:fullRef>
                </c:ext>
              </c:extLst>
              <c:f>'Bar Graph (# years)'!$I$3:$I$8</c:f>
              <c:numCache>
                <c:formatCode>0.0</c:formatCode>
                <c:ptCount val="6"/>
                <c:pt idx="0">
                  <c:v>0.49828884325804246</c:v>
                </c:pt>
                <c:pt idx="1">
                  <c:v>0.49828884325804246</c:v>
                </c:pt>
                <c:pt idx="2">
                  <c:v>0.49555099247091033</c:v>
                </c:pt>
                <c:pt idx="3">
                  <c:v>0.49555099247091033</c:v>
                </c:pt>
                <c:pt idx="4">
                  <c:v>0.49555099247091033</c:v>
                </c:pt>
              </c:numCache>
            </c:numRef>
          </c:val>
          <c:extLst>
            <c:ext xmlns:c16="http://schemas.microsoft.com/office/drawing/2014/chart" uri="{C3380CC4-5D6E-409C-BE32-E72D297353CC}">
              <c16:uniqueId val="{00000011-C4E1-4A1B-B2B0-B5B8483CCFFF}"/>
            </c:ext>
          </c:extLst>
        </c:ser>
        <c:ser>
          <c:idx val="8"/>
          <c:order val="8"/>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Lbls>
            <c:dLbl>
              <c:idx val="5"/>
              <c:layout>
                <c:manualLayout>
                  <c:x val="-8.5185759278039476E-17"/>
                  <c:y val="-3.9648643677080618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C4E1-4A1B-B2B0-B5B8483CCFF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strCache>
            </c:strRef>
          </c:cat>
          <c:val>
            <c:numRef>
              <c:extLst>
                <c:ext xmlns:c15="http://schemas.microsoft.com/office/drawing/2012/chart" uri="{02D57815-91ED-43cb-92C2-25804820EDAC}">
                  <c15:fullRef>
                    <c15:sqref>'Bar Graph (# years)'!$J$3:$J$9</c15:sqref>
                  </c15:fullRef>
                </c:ext>
              </c:extLst>
              <c:f>'Bar Graph (# years)'!$J$3:$J$8</c:f>
              <c:numCache>
                <c:formatCode>0.0</c:formatCode>
                <c:ptCount val="6"/>
                <c:pt idx="5">
                  <c:v>3.0006844626967832</c:v>
                </c:pt>
              </c:numCache>
            </c:numRef>
          </c:val>
          <c:extLst>
            <c:ext xmlns:c16="http://schemas.microsoft.com/office/drawing/2014/chart" uri="{C3380CC4-5D6E-409C-BE32-E72D297353CC}">
              <c16:uniqueId val="{00000013-C4E1-4A1B-B2B0-B5B8483CCFFF}"/>
            </c:ext>
          </c:extLst>
        </c:ser>
        <c:ser>
          <c:idx val="10"/>
          <c:order val="9"/>
          <c:tx>
            <c:strRef>
              <c:f>'Bar Graph (# years)'!$K$1</c:f>
              <c:strCache>
                <c:ptCount val="1"/>
                <c:pt idx="0">
                  <c:v>FDCA Pediatric Exclusivity (PED) </c:v>
                </c:pt>
              </c:strCache>
            </c:strRef>
          </c:tx>
          <c:spPr>
            <a:pattFill prst="lgCheck">
              <a:fgClr>
                <a:schemeClr val="accent4">
                  <a:lumMod val="75000"/>
                </a:schemeClr>
              </a:fgClr>
              <a:bgClr>
                <a:schemeClr val="bg1"/>
              </a:bgClr>
            </a:pattFill>
            <a:ln>
              <a:noFill/>
            </a:ln>
            <a:effectLst/>
            <a:scene3d>
              <a:camera prst="orthographicFront"/>
              <a:lightRig rig="threePt" dir="t"/>
            </a:scene3d>
            <a:sp3d>
              <a:bevelT/>
            </a:sp3d>
          </c:spPr>
          <c:invertIfNegative val="0"/>
          <c:dLbls>
            <c:dLbl>
              <c:idx val="5"/>
              <c:layout>
                <c:manualLayout>
                  <c:x val="-6.641167572935565E-4"/>
                  <c:y val="-3.9853093755919784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C4E1-4A1B-B2B0-B5B8483CCFF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6"/>
              <c:pt idx="0">
                <c:v>6197819 
(compound)</c:v>
              </c:pt>
              <c:pt idx="1">
                <c:v>RE41920 
(treating pain)</c:v>
              </c:pt>
              <c:pt idx="2">
                <c:v>8945620 
(CR composition)</c:v>
              </c:pt>
              <c:pt idx="3">
                <c:v>9144559 
(CR Composition)</c:v>
              </c:pt>
              <c:pt idx="4">
                <c:v>10022447 
(CR Composition)</c:v>
              </c:pt>
              <c:pt idx="5">
                <c:v>NCS (Formulation)</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'Bar Graph (# years)'!$K$3:$K$9</c15:sqref>
                  </c15:fullRef>
                </c:ext>
              </c:extLst>
              <c:f>'Bar Graph (# years)'!$K$3:$K$8</c:f>
              <c:numCache>
                <c:formatCode>0.0</c:formatCode>
                <c:ptCount val="6"/>
                <c:pt idx="5">
                  <c:v>0.49828884325804246</c:v>
                </c:pt>
              </c:numCache>
            </c:numRef>
          </c:val>
          <c:extLst>
            <c:ext xmlns:c16="http://schemas.microsoft.com/office/drawing/2014/chart" uri="{C3380CC4-5D6E-409C-BE32-E72D297353CC}">
              <c16:uniqueId val="{00000015-C4E1-4A1B-B2B0-B5B8483CCFFF}"/>
            </c:ext>
          </c:extLst>
        </c:ser>
        <c:ser>
          <c:idx val="9"/>
          <c:order val="10"/>
          <c:tx>
            <c:strRef>
              <c:f>'Bar Graph (# years)'!$L$1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cat>
            <c:strRef>
              <c:extLst>
                <c:ext xmlns:c15="http://schemas.microsoft.com/office/drawing/2012/chart" uri="{02D57815-91ED-43cb-92C2-25804820EDAC}">
                  <c15:fullRef>
                    <c15:sqref>'Bar Graph (# years)'!$A$3:$A$9</c15:sqref>
                  </c15:fullRef>
                </c:ext>
              </c:extLst>
              <c:f>'Bar Graph (# years)'!$A$3:$A$8</c:f>
              <c:strCache>
                <c:ptCount val="6"/>
                <c:pt idx="0">
                  <c:v>6197819 
(compound)</c:v>
                </c:pt>
                <c:pt idx="1">
                  <c:v>RE41920 
(treating pain)</c:v>
                </c:pt>
                <c:pt idx="2">
                  <c:v>8945620 
(CR composition)</c:v>
                </c:pt>
                <c:pt idx="3">
                  <c:v>9144559 
(CR Composition)</c:v>
                </c:pt>
                <c:pt idx="4">
                  <c:v>10022447 
(CR Composition)</c:v>
                </c:pt>
                <c:pt idx="5">
                  <c:v>NCS (Formulation)</c:v>
                </c:pt>
                <c:pt idx="6">
                  <c:v>PED</c:v>
                </c:pt>
              </c:strCache>
            </c:strRef>
          </c:cat>
          <c:val>
            <c:numRef>
              <c:extLst>
                <c:ext xmlns:c15="http://schemas.microsoft.com/office/drawing/2012/chart" uri="{02D57815-91ED-43cb-92C2-25804820EDAC}">
                  <c15:fullRef>
                    <c15:sqref>'Bar Graph (# years)'!$L$3:$L$8</c15:sqref>
                  </c15:fullRef>
                </c:ext>
              </c:extLst>
              <c:f>'Bar Graph (# years)'!$L$3:$L$8</c:f>
              <c:numCache>
                <c:formatCode>0.0</c:formatCode>
                <c:ptCount val="6"/>
                <c:pt idx="0">
                  <c:v>0</c:v>
                </c:pt>
                <c:pt idx="1">
                  <c:v>0</c:v>
                </c:pt>
                <c:pt idx="2">
                  <c:v>0</c:v>
                </c:pt>
                <c:pt idx="3">
                  <c:v>0</c:v>
                </c:pt>
                <c:pt idx="4">
                  <c:v>0</c:v>
                </c:pt>
              </c:numCache>
            </c:numRef>
          </c:val>
          <c:extLst>
            <c:ext xmlns:c16="http://schemas.microsoft.com/office/drawing/2014/chart" uri="{C3380CC4-5D6E-409C-BE32-E72D297353CC}">
              <c16:uniqueId val="{00000016-C4E1-4A1B-B2B0-B5B8483CCFFF}"/>
            </c:ext>
          </c:extLst>
        </c:ser>
        <c:dLbls>
          <c:showLegendKey val="0"/>
          <c:showVal val="0"/>
          <c:showCatName val="0"/>
          <c:showSerName val="0"/>
          <c:showPercent val="0"/>
          <c:showBubbleSize val="0"/>
        </c:dLbls>
        <c:gapWidth val="145"/>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1.131327795040891E-2"/>
              <c:y val="0.34329496556677502"/>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6.2976964093807167E-2"/>
              <c:y val="0.8711916629419888"/>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egendEntry>
        <c:idx val="7"/>
        <c:delete val="1"/>
      </c:legendEntry>
      <c:layout>
        <c:manualLayout>
          <c:xMode val="edge"/>
          <c:yMode val="edge"/>
          <c:x val="0.11595945251213027"/>
          <c:y val="0.92565215417570113"/>
          <c:w val="0.88143424496666001"/>
          <c:h val="6.2568100602486854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337670</xdr:colOff>
      <xdr:row>10</xdr:row>
      <xdr:rowOff>28389</xdr:rowOff>
    </xdr:from>
    <xdr:to>
      <xdr:col>12</xdr:col>
      <xdr:colOff>1193800</xdr:colOff>
      <xdr:row>58</xdr:row>
      <xdr:rowOff>114300</xdr:rowOff>
    </xdr:to>
    <xdr:graphicFrame macro="">
      <xdr:nvGraphicFramePr>
        <xdr:cNvPr id="9" name="Chart 8" descr="LYRICA CR was approved for all strengths (82.5 mg, 165 mg, and 330 mg) on October 11, 2017. Generic products for all strengths were launched on April 13, 2021, after expiration of exclusivity (including pediatric exclusivity) for the extended-release tablet but before the patents listed in the Orange Book for the controlled release formulation expired. The generic competitor obtained a judgment of non-infringement for its competing controlled release composition.  Thus, the NDA applicant enjoyed a little more than three years of market exclusivity for its extended-release composition during the period from FDA approval to generic launch.&#10;USPTO identified five patents and one exclusivity listed in the Orange Book between 2005 and 2018. The first two expiring patents cover the compound and treating pain, and three later-expiring patents cover controlled release formulations of the tablet. The controlled release formulation patents all expire on May 2, 2027 (including pediatric exclusivity). &#10;The exclusivity includes a three-year NCI exclusivity for the new dosage form (extended-release tablet). &#10;" title="LYRICA CR extended-release (pregabalin; NDA 209501)">
          <a:extLst>
            <a:ext uri="{FF2B5EF4-FFF2-40B4-BE49-F238E27FC236}">
              <a16:creationId xmlns:a16="http://schemas.microsoft.com/office/drawing/2014/main" id="{BE36C53D-23DC-433E-892F-A25EEE4D5F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0.07814</cdr:x>
      <cdr:y>0.88177</cdr:y>
    </cdr:from>
    <cdr:to>
      <cdr:x>1</cdr:x>
      <cdr:y>0.91631</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1630830" y="8429811"/>
          <a:ext cx="19240500" cy="3302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t>         </a:t>
          </a:r>
          <a:r>
            <a:rPr lang="en-US" sz="1400" b="1"/>
            <a:t>11/27/1990</a:t>
          </a:r>
          <a:r>
            <a:rPr lang="en-US" sz="1400" b="1" baseline="0"/>
            <a:t>                                  1</a:t>
          </a:r>
          <a:r>
            <a:rPr lang="en-US" sz="1400" b="1"/>
            <a:t>1/27/1995              </a:t>
          </a:r>
          <a:r>
            <a:rPr lang="en-US" sz="1400" b="1" baseline="0"/>
            <a:t>                   </a:t>
          </a:r>
          <a:r>
            <a:rPr lang="en-US" sz="1400" b="1"/>
            <a:t>11/27/2000</a:t>
          </a:r>
          <a:r>
            <a:rPr lang="en-US" sz="1400" b="1" baseline="0"/>
            <a:t>                                  </a:t>
          </a:r>
          <a:r>
            <a:rPr lang="en-US" sz="1400" b="1"/>
            <a:t>11/27/2005</a:t>
          </a:r>
          <a:r>
            <a:rPr lang="en-US" sz="1400" b="1" baseline="0"/>
            <a:t>                                    11/27/2010                                11/27/2015                                 11/27/2020                                   11/27/2025                               11/27/2030</a:t>
          </a:r>
          <a:endParaRPr lang="en-US" sz="1400" b="1"/>
        </a:p>
      </cdr:txBody>
    </cdr:sp>
  </cdr:relSizeAnchor>
  <cdr:relSizeAnchor xmlns:cdr="http://schemas.openxmlformats.org/drawingml/2006/chartDrawing">
    <cdr:from>
      <cdr:x>0.11345</cdr:x>
      <cdr:y>0.78016</cdr:y>
    </cdr:from>
    <cdr:to>
      <cdr:x>0.17975</cdr:x>
      <cdr:y>0.82641</cdr:y>
    </cdr:to>
    <cdr:sp macro="" textlink="">
      <cdr:nvSpPr>
        <cdr:cNvPr id="3" name="TextBox 2">
          <a:extLst xmlns:a="http://schemas.openxmlformats.org/drawingml/2006/main">
            <a:ext uri="{FF2B5EF4-FFF2-40B4-BE49-F238E27FC236}">
              <a16:creationId xmlns:a16="http://schemas.microsoft.com/office/drawing/2014/main" id="{CC340A24-11FF-458E-8038-B784DAC9B5C9}"/>
            </a:ext>
          </a:extLst>
        </cdr:cNvPr>
        <cdr:cNvSpPr txBox="1"/>
      </cdr:nvSpPr>
      <cdr:spPr>
        <a:xfrm xmlns:a="http://schemas.openxmlformats.org/drawingml/2006/main">
          <a:off x="2398461" y="7574404"/>
          <a:ext cx="1401536"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0.10959</cdr:x>
      <cdr:y>0.56853</cdr:y>
    </cdr:from>
    <cdr:to>
      <cdr:x>0.21708</cdr:x>
      <cdr:y>0.61478</cdr:y>
    </cdr:to>
    <cdr:sp macro="" textlink="">
      <cdr:nvSpPr>
        <cdr:cNvPr id="5" name="TextBox 4">
          <a:extLst xmlns:a="http://schemas.openxmlformats.org/drawingml/2006/main">
            <a:ext uri="{FF2B5EF4-FFF2-40B4-BE49-F238E27FC236}">
              <a16:creationId xmlns:a16="http://schemas.microsoft.com/office/drawing/2014/main" id="{D86F474A-F0CE-41F8-9B84-BDEBF373A9DE}"/>
            </a:ext>
          </a:extLst>
        </cdr:cNvPr>
        <cdr:cNvSpPr txBox="1"/>
      </cdr:nvSpPr>
      <cdr:spPr>
        <a:xfrm xmlns:a="http://schemas.openxmlformats.org/drawingml/2006/main">
          <a:off x="2316817" y="5519726"/>
          <a:ext cx="2272394"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0.11281</cdr:x>
      <cdr:y>0.34428</cdr:y>
    </cdr:from>
    <cdr:to>
      <cdr:x>0.2203</cdr:x>
      <cdr:y>0.39053</cdr:y>
    </cdr:to>
    <cdr:sp macro="" textlink="">
      <cdr:nvSpPr>
        <cdr:cNvPr id="6" name="TextBox 5">
          <a:extLst xmlns:a="http://schemas.openxmlformats.org/drawingml/2006/main">
            <a:ext uri="{FF2B5EF4-FFF2-40B4-BE49-F238E27FC236}">
              <a16:creationId xmlns:a16="http://schemas.microsoft.com/office/drawing/2014/main" id="{D13DE7E3-6ED7-42F3-A41F-2C3B5EEBB0FC}"/>
            </a:ext>
          </a:extLst>
        </cdr:cNvPr>
        <cdr:cNvSpPr txBox="1"/>
      </cdr:nvSpPr>
      <cdr:spPr>
        <a:xfrm xmlns:a="http://schemas.openxmlformats.org/drawingml/2006/main">
          <a:off x="2384853" y="3342583"/>
          <a:ext cx="2272394"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0.77425</cdr:x>
      <cdr:y>0.0422</cdr:y>
    </cdr:from>
    <cdr:to>
      <cdr:x>0.77486</cdr:x>
      <cdr:y>0.83213</cdr:y>
    </cdr:to>
    <cdr:cxnSp macro="">
      <cdr:nvCxnSpPr>
        <cdr:cNvPr id="7" name="Straight Connector 6">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a:off x="16159630" y="389477"/>
          <a:ext cx="12700" cy="7291034"/>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0.77493</cdr:x>
      <cdr:y>0.04375</cdr:y>
    </cdr:from>
    <cdr:to>
      <cdr:x>0.84662</cdr:x>
      <cdr:y>0.10198</cdr:y>
    </cdr:to>
    <cdr:sp macro="" textlink="">
      <cdr:nvSpPr>
        <cdr:cNvPr id="10"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16173753" y="418213"/>
          <a:ext cx="1496266" cy="556698"/>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baseline="0">
              <a:solidFill>
                <a:srgbClr val="7030A0"/>
              </a:solidFill>
            </a:rPr>
            <a:t>Generic Launch</a:t>
          </a:r>
        </a:p>
        <a:p xmlns:a="http://schemas.openxmlformats.org/drawingml/2006/main">
          <a:pPr algn="ctr"/>
          <a:r>
            <a:rPr lang="en-US" sz="1600" b="1" baseline="0">
              <a:solidFill>
                <a:srgbClr val="7030A0"/>
              </a:solidFill>
            </a:rPr>
            <a:t>4/13/2021</a:t>
          </a:r>
        </a:p>
        <a:p xmlns:a="http://schemas.openxmlformats.org/drawingml/2006/main">
          <a:pPr algn="ctr"/>
          <a:endParaRPr lang="en-US" sz="1600" b="1" baseline="0">
            <a:solidFill>
              <a:srgbClr val="7030A0"/>
            </a:solidFill>
          </a:endParaRPr>
        </a:p>
      </cdr:txBody>
    </cdr:sp>
  </cdr:relSizeAnchor>
  <cdr:relSizeAnchor xmlns:cdr="http://schemas.openxmlformats.org/drawingml/2006/chartDrawing">
    <cdr:from>
      <cdr:x>0.69454</cdr:x>
      <cdr:y>0.03954</cdr:y>
    </cdr:from>
    <cdr:to>
      <cdr:x>0.69454</cdr:x>
      <cdr:y>0.83527</cdr:y>
    </cdr:to>
    <cdr:cxnSp macro="">
      <cdr:nvCxnSpPr>
        <cdr:cNvPr id="11" name="Straight Connector 10">
          <a:extLst xmlns:a="http://schemas.openxmlformats.org/drawingml/2006/main">
            <a:ext uri="{FF2B5EF4-FFF2-40B4-BE49-F238E27FC236}">
              <a16:creationId xmlns:a16="http://schemas.microsoft.com/office/drawing/2014/main" id="{489D2466-C704-41CD-B364-B0316284D1D7}"/>
            </a:ext>
          </a:extLst>
        </cdr:cNvPr>
        <cdr:cNvCxnSpPr/>
      </cdr:nvCxnSpPr>
      <cdr:spPr>
        <a:xfrm xmlns:a="http://schemas.openxmlformats.org/drawingml/2006/main">
          <a:off x="14495930" y="378011"/>
          <a:ext cx="0" cy="7607300"/>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0.62615</cdr:x>
      <cdr:y>0.04138</cdr:y>
    </cdr:from>
    <cdr:to>
      <cdr:x>0.69434</cdr:x>
      <cdr:y>0.10198</cdr:y>
    </cdr:to>
    <cdr:sp macro="" textlink="">
      <cdr:nvSpPr>
        <cdr:cNvPr id="12"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13068501" y="395600"/>
          <a:ext cx="1423216" cy="579311"/>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10/11/2017</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28"/>
  <sheetViews>
    <sheetView topLeftCell="Q1" zoomScale="80" zoomScaleNormal="80" workbookViewId="0">
      <pane ySplit="1" topLeftCell="A2" activePane="bottomLeft" state="frozen"/>
      <selection pane="bottomLeft" activeCell="A4" sqref="A4"/>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20.5546875" style="1" customWidth="1"/>
    <col min="10" max="10" width="16.6640625" customWidth="1"/>
    <col min="11" max="11" width="20.5546875" customWidth="1"/>
    <col min="12" max="12" width="29.5546875" customWidth="1"/>
    <col min="13" max="13" width="35.6640625" customWidth="1"/>
    <col min="14" max="14" width="14.6640625" customWidth="1"/>
    <col min="15" max="15" width="18" customWidth="1"/>
    <col min="16" max="19" width="21.109375" customWidth="1"/>
    <col min="20" max="21" width="21.88671875" customWidth="1"/>
    <col min="22" max="22" width="27" customWidth="1"/>
    <col min="23" max="23" width="16.88671875" customWidth="1"/>
    <col min="24" max="24" width="10.5546875" bestFit="1" customWidth="1"/>
  </cols>
  <sheetData>
    <row r="1" spans="1:23" s="35" customFormat="1" ht="133.5" customHeight="1" x14ac:dyDescent="0.3">
      <c r="A1" s="28" t="s">
        <v>0</v>
      </c>
      <c r="B1" s="29" t="s">
        <v>1</v>
      </c>
      <c r="C1" s="29" t="s">
        <v>2</v>
      </c>
      <c r="D1" s="29" t="s">
        <v>3</v>
      </c>
      <c r="E1" s="29" t="s">
        <v>4</v>
      </c>
      <c r="F1" s="30" t="s">
        <v>5</v>
      </c>
      <c r="G1" s="29" t="s">
        <v>6</v>
      </c>
      <c r="H1" s="31" t="s">
        <v>7</v>
      </c>
      <c r="I1" s="29" t="s">
        <v>8</v>
      </c>
      <c r="J1" s="29" t="s">
        <v>9</v>
      </c>
      <c r="K1" s="55" t="s">
        <v>10</v>
      </c>
      <c r="L1" s="29" t="s">
        <v>11</v>
      </c>
      <c r="M1" s="51" t="s">
        <v>12</v>
      </c>
      <c r="N1" s="32" t="s">
        <v>13</v>
      </c>
      <c r="O1" s="29" t="s">
        <v>14</v>
      </c>
      <c r="P1" s="11" t="s">
        <v>15</v>
      </c>
      <c r="Q1" s="29" t="s">
        <v>16</v>
      </c>
      <c r="R1" s="29" t="s">
        <v>17</v>
      </c>
      <c r="S1" s="52" t="s">
        <v>18</v>
      </c>
      <c r="T1" s="53" t="s">
        <v>19</v>
      </c>
      <c r="U1" s="36" t="s">
        <v>20</v>
      </c>
      <c r="V1" s="33" t="s">
        <v>21</v>
      </c>
      <c r="W1" s="34" t="s">
        <v>22</v>
      </c>
    </row>
    <row r="2" spans="1:23" s="13" customFormat="1" ht="90" customHeight="1" x14ac:dyDescent="0.3">
      <c r="A2" s="39" t="s">
        <v>23</v>
      </c>
      <c r="B2" s="19" t="s">
        <v>24</v>
      </c>
      <c r="C2" s="19" t="s">
        <v>24</v>
      </c>
      <c r="D2" s="19" t="s">
        <v>25</v>
      </c>
      <c r="E2" s="19" t="s">
        <v>24</v>
      </c>
      <c r="F2" s="19" t="s">
        <v>26</v>
      </c>
      <c r="G2" s="19" t="s">
        <v>24</v>
      </c>
      <c r="H2" s="19" t="s">
        <v>27</v>
      </c>
      <c r="I2" s="19" t="s">
        <v>28</v>
      </c>
      <c r="J2" s="19" t="s">
        <v>24</v>
      </c>
      <c r="K2" s="39" t="s">
        <v>29</v>
      </c>
      <c r="L2" s="19" t="s">
        <v>30</v>
      </c>
      <c r="M2" s="39" t="s">
        <v>31</v>
      </c>
      <c r="N2" s="19" t="s">
        <v>32</v>
      </c>
      <c r="O2" s="19" t="s">
        <v>33</v>
      </c>
      <c r="P2" s="19" t="s">
        <v>34</v>
      </c>
      <c r="Q2" s="19" t="s">
        <v>35</v>
      </c>
      <c r="R2" s="19" t="s">
        <v>36</v>
      </c>
      <c r="S2" s="19" t="s">
        <v>37</v>
      </c>
      <c r="T2" s="19" t="s">
        <v>38</v>
      </c>
      <c r="U2" s="20" t="s">
        <v>24</v>
      </c>
      <c r="V2" s="20" t="s">
        <v>39</v>
      </c>
      <c r="W2" s="20" t="s">
        <v>40</v>
      </c>
    </row>
    <row r="3" spans="1:23" x14ac:dyDescent="0.3">
      <c r="A3" s="50">
        <v>6197819</v>
      </c>
      <c r="B3" s="2">
        <v>33204</v>
      </c>
      <c r="C3" s="2">
        <v>33204</v>
      </c>
      <c r="D3" s="7">
        <f>DATEDIF(B3, C3, "D")</f>
        <v>0</v>
      </c>
      <c r="E3" s="2">
        <v>34800</v>
      </c>
      <c r="F3" s="1">
        <f>DATEDIF(C3, E3, "D")</f>
        <v>1596</v>
      </c>
      <c r="G3" s="2">
        <v>36956</v>
      </c>
      <c r="H3" s="1">
        <f>DATEDIF(E3, G3, "D")</f>
        <v>2156</v>
      </c>
      <c r="I3" s="2">
        <v>43165</v>
      </c>
      <c r="J3" s="2">
        <v>43019</v>
      </c>
      <c r="K3" s="56">
        <f>IF(J3&lt;G3, 0, IF(Q3&lt;I3, IF(Q3&lt;J3, (Q3-G3), (J3-G3)), IF(I3&lt;J3, (I3-G3), (J3-G3))))</f>
        <v>6063</v>
      </c>
      <c r="L3" s="2">
        <v>43165</v>
      </c>
      <c r="M3" s="8">
        <f>IF(G3&lt;J3, IF(Q3&lt;I3, (Q3-J3), (I3-J3)), IF(Q3&lt;I3, (Q3-G3), (I3-G3)))</f>
        <v>146</v>
      </c>
      <c r="N3" s="8">
        <v>0</v>
      </c>
      <c r="O3" s="10">
        <f>I3+N3</f>
        <v>43165</v>
      </c>
      <c r="P3" s="7">
        <v>300</v>
      </c>
      <c r="Q3" s="10">
        <f>IF(L3&gt;O3, O3, L3)</f>
        <v>43165</v>
      </c>
      <c r="R3" s="10">
        <f>Q3+P3</f>
        <v>43465</v>
      </c>
      <c r="S3" s="10">
        <f>DATE(YEAR(R3),MONTH(R3) +6,DAY(R3))</f>
        <v>43647</v>
      </c>
      <c r="T3" s="7">
        <f>S3-R3</f>
        <v>182</v>
      </c>
      <c r="U3" s="38"/>
      <c r="V3" s="41"/>
      <c r="W3" s="8">
        <f>DATEDIF(Q3, O3, "D")</f>
        <v>0</v>
      </c>
    </row>
    <row r="4" spans="1:23" x14ac:dyDescent="0.3">
      <c r="A4" s="50" t="s">
        <v>41</v>
      </c>
      <c r="B4" s="2">
        <v>33204</v>
      </c>
      <c r="C4" s="2">
        <v>35626</v>
      </c>
      <c r="D4" s="7">
        <f t="shared" ref="D4" si="0">DATEDIF(B4, C4, "D")</f>
        <v>2422</v>
      </c>
      <c r="E4" s="2">
        <v>35626</v>
      </c>
      <c r="F4" s="1">
        <f t="shared" ref="F4" si="1">DATEDIF(C4, E4, "D")</f>
        <v>0</v>
      </c>
      <c r="G4" s="2">
        <v>36508</v>
      </c>
      <c r="H4" s="1">
        <f t="shared" ref="H4" si="2">DATEDIF(E4, G4, "D")</f>
        <v>882</v>
      </c>
      <c r="I4" s="2">
        <v>42931</v>
      </c>
      <c r="J4" s="2">
        <v>43019</v>
      </c>
      <c r="K4" s="63">
        <f>IF(J4&lt;G4, 0, IF(Q4&lt;I4, IF(Q4&lt;J4, (Q4-G4), (J4-G4)), IF(I4&lt;J4, (I4-G4), (J4-G4))))</f>
        <v>6423</v>
      </c>
      <c r="L4" s="2">
        <v>42931</v>
      </c>
      <c r="M4" s="64">
        <v>0</v>
      </c>
      <c r="N4" s="8">
        <v>0</v>
      </c>
      <c r="O4" s="10">
        <f t="shared" ref="O4:O7" si="3">I4+N4</f>
        <v>42931</v>
      </c>
      <c r="P4" s="7">
        <v>533</v>
      </c>
      <c r="Q4" s="10">
        <f t="shared" ref="Q4:Q7" si="4">IF(L4&gt;O4, O4, L4)</f>
        <v>42931</v>
      </c>
      <c r="R4" s="10">
        <f t="shared" ref="R4:R7" si="5">Q4+P4</f>
        <v>43464</v>
      </c>
      <c r="S4" s="10">
        <f t="shared" ref="S4:S7" si="6">DATE(YEAR(R4),MONTH(R4) +6,DAY(R4))</f>
        <v>43646</v>
      </c>
      <c r="T4" s="7">
        <f t="shared" ref="T4:T7" si="7">S4-R4</f>
        <v>182</v>
      </c>
      <c r="U4" s="38"/>
      <c r="V4" s="41"/>
      <c r="W4" s="8">
        <f t="shared" ref="W4:W7" si="8">DATEDIF(Q4, O4, "D")</f>
        <v>0</v>
      </c>
    </row>
    <row r="5" spans="1:23" x14ac:dyDescent="0.3">
      <c r="A5" s="50">
        <v>8945620</v>
      </c>
      <c r="B5" s="2">
        <v>33204</v>
      </c>
      <c r="C5" s="2">
        <v>39023</v>
      </c>
      <c r="D5" s="7">
        <f>DATEDIF(B5, C5, "D")</f>
        <v>5819</v>
      </c>
      <c r="E5" s="2">
        <v>41687</v>
      </c>
      <c r="F5" s="1">
        <f>DATEDIF(C5, E5, "D")</f>
        <v>2664</v>
      </c>
      <c r="G5" s="2">
        <v>42038</v>
      </c>
      <c r="H5" s="1">
        <f>DATEDIF(E5, G5, "D")</f>
        <v>351</v>
      </c>
      <c r="I5" s="2">
        <v>46328</v>
      </c>
      <c r="J5" s="2">
        <v>43019</v>
      </c>
      <c r="K5" s="56">
        <f>IF(J5&lt;G5, 0, IF(Q5&lt;I5, IF(Q5&lt;J5, (Q5-G5), (J5-G5)), IF(I5&lt;J5, (I5-G5), (J5-G5))))</f>
        <v>981</v>
      </c>
      <c r="L5" s="2">
        <v>46328</v>
      </c>
      <c r="M5" s="8">
        <f t="shared" ref="M5:M6" si="9">IF(G5&lt;J5, IF(Q5&lt;I5, (Q5-J5), (I5-J5)), IF(Q5&lt;I5, (Q5-G5), (I5-G5)))</f>
        <v>3309</v>
      </c>
      <c r="N5" s="8">
        <v>0</v>
      </c>
      <c r="O5" s="10">
        <f t="shared" si="3"/>
        <v>46328</v>
      </c>
      <c r="P5" s="3">
        <v>0</v>
      </c>
      <c r="Q5" s="10">
        <f t="shared" si="4"/>
        <v>46328</v>
      </c>
      <c r="R5" s="10">
        <f t="shared" si="5"/>
        <v>46328</v>
      </c>
      <c r="S5" s="10">
        <f t="shared" si="6"/>
        <v>46509</v>
      </c>
      <c r="T5" s="7">
        <f t="shared" si="7"/>
        <v>181</v>
      </c>
      <c r="U5" s="37"/>
      <c r="V5" s="41"/>
      <c r="W5" s="8">
        <f t="shared" si="8"/>
        <v>0</v>
      </c>
    </row>
    <row r="6" spans="1:23" x14ac:dyDescent="0.3">
      <c r="A6" s="50">
        <v>9144559</v>
      </c>
      <c r="B6" s="2">
        <v>33204</v>
      </c>
      <c r="C6" s="2">
        <v>39023</v>
      </c>
      <c r="D6" s="7">
        <f>DATEDIF(B6, C6, "D")</f>
        <v>5819</v>
      </c>
      <c r="E6" s="2">
        <v>41988</v>
      </c>
      <c r="F6" s="1">
        <f>DATEDIF(C6, E6, "D")</f>
        <v>2965</v>
      </c>
      <c r="G6" s="2">
        <v>42276</v>
      </c>
      <c r="H6" s="1">
        <f>DATEDIF(E6, G6, "D")</f>
        <v>288</v>
      </c>
      <c r="I6" s="2">
        <v>46328</v>
      </c>
      <c r="J6" s="2">
        <v>43019</v>
      </c>
      <c r="K6" s="56">
        <f>IF(J6&lt;G6, 0, IF(Q6&lt;I6, IF(Q6&lt;J6, (Q6-G6), (J6-G6)), IF(I6&lt;J6, (I6-G6), (J6-G6))))</f>
        <v>743</v>
      </c>
      <c r="L6" s="2">
        <v>46328</v>
      </c>
      <c r="M6" s="8">
        <f t="shared" si="9"/>
        <v>3309</v>
      </c>
      <c r="N6" s="8">
        <v>0</v>
      </c>
      <c r="O6" s="10">
        <f t="shared" si="3"/>
        <v>46328</v>
      </c>
      <c r="P6" s="3">
        <v>0</v>
      </c>
      <c r="Q6" s="10">
        <f t="shared" si="4"/>
        <v>46328</v>
      </c>
      <c r="R6" s="10">
        <f t="shared" si="5"/>
        <v>46328</v>
      </c>
      <c r="S6" s="10">
        <f t="shared" si="6"/>
        <v>46509</v>
      </c>
      <c r="T6" s="7">
        <f t="shared" si="7"/>
        <v>181</v>
      </c>
      <c r="U6" s="37"/>
      <c r="V6" s="41"/>
      <c r="W6" s="8">
        <f t="shared" si="8"/>
        <v>0</v>
      </c>
    </row>
    <row r="7" spans="1:23" x14ac:dyDescent="0.3">
      <c r="A7" s="50">
        <v>10022447</v>
      </c>
      <c r="B7" s="2">
        <v>33204</v>
      </c>
      <c r="C7" s="2">
        <v>39023</v>
      </c>
      <c r="D7" s="7">
        <f>DATEDIF(B7, C7, "D")</f>
        <v>5819</v>
      </c>
      <c r="E7" s="2">
        <v>42972</v>
      </c>
      <c r="F7" s="1">
        <f>DATEDIF(C7, E7, "D")</f>
        <v>3949</v>
      </c>
      <c r="G7" s="2">
        <v>43298</v>
      </c>
      <c r="H7" s="8">
        <f>DATEDIF(E7, G7, "D")</f>
        <v>326</v>
      </c>
      <c r="I7" s="2">
        <v>46328</v>
      </c>
      <c r="J7" s="2">
        <v>43019</v>
      </c>
      <c r="K7" s="56">
        <f>IF(J7&lt;G7, 0, IF(Q7&lt;I7, IF(Q7&lt;J7, (Q7-G7), (J7-G7)), IF(I7&lt;J7, (I7-G7), (J7-G7))))</f>
        <v>0</v>
      </c>
      <c r="L7" s="2">
        <v>46328</v>
      </c>
      <c r="M7" s="8">
        <f>IF(G7&lt;J7, IF(Q7&lt;I7, (Q7-J7), (I7-J7)), IF(Q7&lt;I7, (Q7-G7), (I7-G7)))</f>
        <v>3030</v>
      </c>
      <c r="N7" s="8">
        <v>0</v>
      </c>
      <c r="O7" s="10">
        <f t="shared" si="3"/>
        <v>46328</v>
      </c>
      <c r="P7" s="3">
        <v>0</v>
      </c>
      <c r="Q7" s="10">
        <f t="shared" si="4"/>
        <v>46328</v>
      </c>
      <c r="R7" s="10">
        <f t="shared" si="5"/>
        <v>46328</v>
      </c>
      <c r="S7" s="10">
        <f t="shared" si="6"/>
        <v>46509</v>
      </c>
      <c r="T7" s="7">
        <f t="shared" si="7"/>
        <v>181</v>
      </c>
      <c r="U7" s="37"/>
      <c r="V7" s="41"/>
      <c r="W7" s="8">
        <f t="shared" si="8"/>
        <v>0</v>
      </c>
    </row>
    <row r="8" spans="1:23" s="48" customFormat="1" x14ac:dyDescent="0.3">
      <c r="A8" s="12" t="s">
        <v>42</v>
      </c>
      <c r="B8" s="37">
        <v>33204</v>
      </c>
      <c r="C8" s="37">
        <v>43019</v>
      </c>
      <c r="D8" s="38">
        <f>DATEDIF(B8, C8, "D")</f>
        <v>9815</v>
      </c>
      <c r="E8" s="38"/>
      <c r="F8" s="38"/>
      <c r="G8" s="38"/>
      <c r="H8" s="38"/>
      <c r="I8" s="38"/>
      <c r="J8" s="37">
        <v>43019</v>
      </c>
      <c r="K8" s="38"/>
      <c r="L8" s="38"/>
      <c r="M8" s="38"/>
      <c r="N8" s="38"/>
      <c r="O8" s="38"/>
      <c r="P8" s="38"/>
      <c r="Q8" s="38"/>
      <c r="R8" s="37"/>
      <c r="S8" s="37"/>
      <c r="T8" s="38"/>
      <c r="U8" s="37">
        <f>DATE(YEAR(J8)+3, MONTH(J8), DAY(J8))</f>
        <v>44115</v>
      </c>
      <c r="V8" s="38">
        <f>DATEDIF(J8, U8, "D")</f>
        <v>1096</v>
      </c>
      <c r="W8" s="38"/>
    </row>
    <row r="9" spans="1:23" s="48" customFormat="1" x14ac:dyDescent="0.3">
      <c r="A9" s="47" t="s">
        <v>43</v>
      </c>
      <c r="B9" s="37">
        <v>33204</v>
      </c>
      <c r="C9" s="37">
        <v>44115</v>
      </c>
      <c r="D9" s="41">
        <f>DATEDIF(B9, C9, "D")</f>
        <v>10911</v>
      </c>
      <c r="E9" s="37"/>
      <c r="F9" s="38"/>
      <c r="G9" s="37"/>
      <c r="H9" s="38"/>
      <c r="I9" s="37"/>
      <c r="J9" s="37">
        <v>44115</v>
      </c>
      <c r="K9" s="38"/>
      <c r="L9" s="37"/>
      <c r="M9" s="41"/>
      <c r="N9" s="38"/>
      <c r="O9" s="37"/>
      <c r="P9" s="41"/>
      <c r="Q9" s="37"/>
      <c r="R9" s="37"/>
      <c r="S9" s="37"/>
      <c r="T9" s="38"/>
      <c r="U9" s="37">
        <v>44297</v>
      </c>
      <c r="V9" s="38">
        <f>DATEDIF(J9, U9, "D")</f>
        <v>182</v>
      </c>
      <c r="W9" s="38"/>
    </row>
    <row r="10" spans="1:23" x14ac:dyDescent="0.3">
      <c r="A10" s="40"/>
      <c r="B10" s="2"/>
      <c r="C10" s="2"/>
      <c r="D10" s="7"/>
      <c r="E10" s="2"/>
      <c r="F10" s="1"/>
      <c r="G10" s="2"/>
      <c r="H10" s="1"/>
      <c r="I10" s="4"/>
      <c r="J10" s="2"/>
      <c r="K10" s="8"/>
      <c r="L10" s="10"/>
      <c r="M10" s="7"/>
      <c r="N10" s="8"/>
      <c r="O10" s="10"/>
      <c r="P10" s="3"/>
      <c r="Q10" s="10"/>
      <c r="R10" s="10"/>
      <c r="S10" s="10"/>
      <c r="T10" s="6"/>
      <c r="U10" s="48"/>
      <c r="V10" s="49"/>
    </row>
    <row r="11" spans="1:23" x14ac:dyDescent="0.3">
      <c r="A11" s="40"/>
      <c r="B11" s="2"/>
      <c r="C11" s="2"/>
      <c r="D11" s="7"/>
      <c r="E11" s="2"/>
      <c r="F11" s="1"/>
      <c r="G11" s="2"/>
      <c r="H11" s="1"/>
      <c r="I11" s="4"/>
      <c r="J11" s="2"/>
      <c r="K11" s="8"/>
      <c r="L11" s="10"/>
      <c r="M11" s="7"/>
      <c r="N11" s="8"/>
      <c r="O11" s="10"/>
      <c r="P11" s="3"/>
      <c r="Q11" s="10"/>
      <c r="R11" s="10"/>
      <c r="S11" s="10"/>
      <c r="T11" s="6"/>
      <c r="U11" s="48"/>
      <c r="V11" s="49"/>
      <c r="W11" s="8"/>
    </row>
    <row r="12" spans="1:23" x14ac:dyDescent="0.3">
      <c r="A12" s="40"/>
      <c r="B12" s="2"/>
      <c r="C12" s="2"/>
      <c r="D12" s="7"/>
      <c r="E12" s="2"/>
      <c r="F12" s="1"/>
      <c r="G12" s="2"/>
      <c r="H12" s="1"/>
      <c r="I12" s="4"/>
      <c r="J12" s="2"/>
      <c r="K12" s="8"/>
      <c r="L12" s="10"/>
      <c r="M12" s="7"/>
      <c r="N12" s="8"/>
      <c r="O12" s="10"/>
      <c r="P12" s="3"/>
      <c r="Q12" s="10"/>
      <c r="R12" s="10"/>
      <c r="S12" s="10"/>
      <c r="T12" s="6"/>
      <c r="U12" s="48"/>
      <c r="V12" s="49"/>
      <c r="W12" s="8"/>
    </row>
    <row r="13" spans="1:23" x14ac:dyDescent="0.3">
      <c r="A13" s="40"/>
      <c r="B13" s="2"/>
      <c r="C13" s="2"/>
      <c r="D13" s="7"/>
      <c r="E13" s="2"/>
      <c r="F13" s="1"/>
      <c r="G13" s="2"/>
      <c r="H13" s="1"/>
      <c r="I13" s="4"/>
      <c r="J13" s="2"/>
      <c r="K13" s="8"/>
      <c r="L13" s="10"/>
      <c r="M13" s="7"/>
      <c r="N13" s="8"/>
      <c r="O13" s="10"/>
      <c r="P13" s="3"/>
      <c r="Q13" s="10"/>
      <c r="R13" s="10"/>
      <c r="S13" s="10"/>
      <c r="T13" s="6"/>
      <c r="U13" s="48"/>
      <c r="V13" s="49"/>
      <c r="W13" s="8"/>
    </row>
    <row r="14" spans="1:23" x14ac:dyDescent="0.3">
      <c r="A14" s="40"/>
      <c r="B14" s="2"/>
      <c r="C14" s="2"/>
      <c r="D14" s="7"/>
      <c r="E14" s="2"/>
      <c r="F14" s="1"/>
      <c r="G14" s="2"/>
      <c r="H14" s="8"/>
      <c r="I14" s="4"/>
      <c r="J14" s="2"/>
      <c r="K14" s="8"/>
      <c r="L14" s="10"/>
      <c r="M14" s="7"/>
      <c r="N14" s="8"/>
      <c r="O14" s="10"/>
      <c r="P14" s="3"/>
      <c r="Q14" s="10"/>
      <c r="R14" s="10"/>
      <c r="S14" s="10"/>
      <c r="T14" s="6"/>
      <c r="U14" s="48"/>
      <c r="V14" s="49"/>
      <c r="W14" s="8"/>
    </row>
    <row r="15" spans="1:23" x14ac:dyDescent="0.3">
      <c r="A15" s="40"/>
      <c r="B15" s="2"/>
      <c r="C15" s="2"/>
      <c r="D15" s="7"/>
      <c r="E15" s="2"/>
      <c r="F15" s="1"/>
      <c r="G15" s="2"/>
      <c r="H15" s="1"/>
      <c r="I15" s="4"/>
      <c r="J15" s="2"/>
      <c r="K15" s="8"/>
      <c r="L15" s="10"/>
      <c r="M15" s="7"/>
      <c r="N15" s="8"/>
      <c r="O15" s="10"/>
      <c r="P15" s="3"/>
      <c r="Q15" s="10"/>
      <c r="R15" s="10"/>
      <c r="S15" s="10"/>
      <c r="T15" s="6"/>
      <c r="U15" s="48"/>
      <c r="V15" s="49"/>
      <c r="W15" s="8"/>
    </row>
    <row r="16" spans="1:23" ht="15.6" x14ac:dyDescent="0.3">
      <c r="U16" s="46"/>
    </row>
    <row r="17" spans="3:22" x14ac:dyDescent="0.3">
      <c r="L17" s="5"/>
      <c r="M17" s="5"/>
      <c r="N17" s="1"/>
      <c r="O17" s="1"/>
      <c r="P17" s="1"/>
      <c r="Q17" s="1"/>
      <c r="R17" s="1"/>
      <c r="S17" s="1"/>
    </row>
    <row r="18" spans="3:22" x14ac:dyDescent="0.3">
      <c r="L18" s="5"/>
      <c r="M18" s="5"/>
      <c r="N18" s="1"/>
      <c r="O18" s="1"/>
      <c r="P18" s="1"/>
      <c r="Q18" s="1"/>
      <c r="R18" s="1"/>
      <c r="S18" s="1"/>
    </row>
    <row r="19" spans="3:22" x14ac:dyDescent="0.3">
      <c r="N19" s="1"/>
      <c r="O19" s="1"/>
      <c r="P19" s="1"/>
      <c r="Q19" s="1"/>
      <c r="R19" s="1"/>
      <c r="S19" s="1"/>
    </row>
    <row r="22" spans="3:22" x14ac:dyDescent="0.3">
      <c r="C22" s="2"/>
    </row>
    <row r="23" spans="3:22" ht="15.6" x14ac:dyDescent="0.3">
      <c r="C23" s="14"/>
      <c r="D23" s="15"/>
      <c r="E23" s="14"/>
      <c r="F23" s="5"/>
      <c r="V23" s="9"/>
    </row>
    <row r="27" spans="3:22" x14ac:dyDescent="0.3">
      <c r="K27" s="9"/>
    </row>
    <row r="28" spans="3:22" x14ac:dyDescent="0.3">
      <c r="K28" s="9"/>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B9"/>
  <sheetViews>
    <sheetView tabSelected="1" zoomScale="75" zoomScaleNormal="75" workbookViewId="0">
      <pane ySplit="1" topLeftCell="A6" activePane="bottomLeft" state="frozen"/>
      <selection pane="bottomLeft" activeCell="F61" sqref="F61"/>
    </sheetView>
  </sheetViews>
  <sheetFormatPr defaultRowHeight="14.4" x14ac:dyDescent="0.3"/>
  <cols>
    <col min="1" max="1" width="36.554687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1" width="20" customWidth="1"/>
    <col min="12" max="12" width="21.5546875" customWidth="1"/>
    <col min="13" max="13" width="22.5546875" customWidth="1"/>
  </cols>
  <sheetData>
    <row r="1" spans="1:28" ht="69" customHeight="1" x14ac:dyDescent="0.3">
      <c r="A1" s="27" t="s">
        <v>44</v>
      </c>
      <c r="B1" s="27" t="s">
        <v>45</v>
      </c>
      <c r="C1" s="21" t="s">
        <v>46</v>
      </c>
      <c r="D1" s="22" t="s">
        <v>47</v>
      </c>
      <c r="E1" s="23" t="s">
        <v>48</v>
      </c>
      <c r="F1" s="24" t="s">
        <v>49</v>
      </c>
      <c r="G1" s="25" t="s">
        <v>50</v>
      </c>
      <c r="H1" s="62" t="s">
        <v>51</v>
      </c>
      <c r="I1" s="61" t="s">
        <v>52</v>
      </c>
      <c r="J1" s="26" t="s">
        <v>53</v>
      </c>
      <c r="K1" s="61" t="s">
        <v>54</v>
      </c>
      <c r="L1" s="59" t="s">
        <v>55</v>
      </c>
      <c r="M1" s="16"/>
    </row>
    <row r="2" spans="1:28" ht="112.5" customHeight="1" x14ac:dyDescent="0.3">
      <c r="A2" s="18" t="s">
        <v>56</v>
      </c>
      <c r="B2" s="18" t="s">
        <v>57</v>
      </c>
      <c r="C2" s="18" t="s">
        <v>58</v>
      </c>
      <c r="D2" s="18" t="s">
        <v>59</v>
      </c>
      <c r="E2" s="18" t="s">
        <v>60</v>
      </c>
      <c r="F2" s="18" t="s">
        <v>61</v>
      </c>
      <c r="G2" s="18" t="s">
        <v>62</v>
      </c>
      <c r="H2" s="18" t="s">
        <v>63</v>
      </c>
      <c r="I2" s="18" t="s">
        <v>64</v>
      </c>
      <c r="J2" s="18" t="s">
        <v>65</v>
      </c>
      <c r="K2" s="60"/>
      <c r="L2" s="60" t="s">
        <v>66</v>
      </c>
      <c r="M2" s="16"/>
      <c r="N2" s="16"/>
      <c r="O2" s="16"/>
      <c r="P2" s="16"/>
      <c r="Q2" s="16"/>
      <c r="R2" s="16"/>
      <c r="S2" s="17"/>
      <c r="T2" s="17"/>
      <c r="U2" s="17"/>
      <c r="V2" s="17"/>
      <c r="W2" s="16"/>
      <c r="X2" s="16"/>
      <c r="Y2" s="16"/>
      <c r="Z2" s="16"/>
      <c r="AA2" s="16"/>
      <c r="AB2" s="16"/>
    </row>
    <row r="3" spans="1:28" ht="28.8" x14ac:dyDescent="0.3">
      <c r="A3" s="45" t="s">
        <v>67</v>
      </c>
      <c r="B3" s="42">
        <f>'Data for Bar Graph (# days)'!D3/365.25</f>
        <v>0</v>
      </c>
      <c r="C3" s="43">
        <f>'Data for Bar Graph (# days)'!F3/365.25</f>
        <v>4.3696098562628336</v>
      </c>
      <c r="D3" s="43">
        <f>'Data for Bar Graph (# days)'!H3/365.25</f>
        <v>5.9028062970568103</v>
      </c>
      <c r="E3" s="42">
        <f>'Data for Bar Graph (# days)'!K3/365.25</f>
        <v>16.599589322381931</v>
      </c>
      <c r="F3" s="43">
        <f>'Data for Bar Graph (# days)'!M3/365.25</f>
        <v>0.39972621492128679</v>
      </c>
      <c r="G3" s="43">
        <f>IF(L3&gt;0, IF(((('Data for Bar Graph (# days)'!N3-'Data for Bar Graph (# days)'!W3))/365.25)&gt;0, (('Data for Bar Graph (# days)'!N3-'Data for Bar Graph (# days)'!W3))/365.25, 0), ('Data for Bar Graph (# days)'!N3/365.25))</f>
        <v>0</v>
      </c>
      <c r="H3" s="43">
        <f>'Data for Bar Graph (# days)'!P3/365.25</f>
        <v>0.82135523613963035</v>
      </c>
      <c r="I3" s="43">
        <f>'Data for Bar Graph (# days)'!T3/365.25</f>
        <v>0.49828884325804246</v>
      </c>
      <c r="J3" s="44"/>
      <c r="K3" s="44"/>
      <c r="L3" s="42">
        <f>'Data for Bar Graph (# days)'!W3/365.25</f>
        <v>0</v>
      </c>
      <c r="M3" s="57"/>
    </row>
    <row r="4" spans="1:28" ht="28.8" x14ac:dyDescent="0.3">
      <c r="A4" s="45" t="s">
        <v>68</v>
      </c>
      <c r="B4" s="42">
        <f>'Data for Bar Graph (# days)'!D4/365.25</f>
        <v>6.6310746064339492</v>
      </c>
      <c r="C4" s="43">
        <f>'Data for Bar Graph (# days)'!F4/365.25</f>
        <v>0</v>
      </c>
      <c r="D4" s="43">
        <f>'Data for Bar Graph (# days)'!H4/365.25</f>
        <v>2.4147843942505132</v>
      </c>
      <c r="E4" s="42">
        <f>'Data for Bar Graph (# days)'!K4/365.25</f>
        <v>17.585215605749486</v>
      </c>
      <c r="F4" s="43">
        <f>'Data for Bar Graph (# days)'!M4/365.25</f>
        <v>0</v>
      </c>
      <c r="G4" s="43">
        <f>IF(L4&gt;0, IF(((('Data for Bar Graph (# days)'!N4-'Data for Bar Graph (# days)'!W4))/365.25)&gt;0, (('Data for Bar Graph (# days)'!N4-'Data for Bar Graph (# days)'!W4))/365.25, 0), ('Data for Bar Graph (# days)'!N4/365.25))</f>
        <v>0</v>
      </c>
      <c r="H4" s="43">
        <f>'Data for Bar Graph (# days)'!P4/365.25</f>
        <v>1.4592744695414099</v>
      </c>
      <c r="I4" s="43">
        <f>'Data for Bar Graph (# days)'!T4/365.25</f>
        <v>0.49828884325804246</v>
      </c>
      <c r="J4" s="44"/>
      <c r="K4" s="44"/>
      <c r="L4" s="42">
        <f>'Data for Bar Graph (# days)'!W4/365.25</f>
        <v>0</v>
      </c>
      <c r="M4" s="57"/>
    </row>
    <row r="5" spans="1:28" ht="28.8" x14ac:dyDescent="0.3">
      <c r="A5" s="45" t="s">
        <v>69</v>
      </c>
      <c r="B5" s="42">
        <f>'Data for Bar Graph (# days)'!D5/365.25</f>
        <v>15.931553730321697</v>
      </c>
      <c r="C5" s="43">
        <f>'Data for Bar Graph (# days)'!F5/365.25</f>
        <v>7.2936344969199176</v>
      </c>
      <c r="D5" s="43">
        <f>'Data for Bar Graph (# days)'!H5/365.25</f>
        <v>0.96098562628336759</v>
      </c>
      <c r="E5" s="42">
        <f>'Data for Bar Graph (# days)'!K5/365.25</f>
        <v>2.6858316221765914</v>
      </c>
      <c r="F5" s="43">
        <f>'Data for Bar Graph (# days)'!M5/365.25</f>
        <v>9.0595482546201236</v>
      </c>
      <c r="G5" s="43">
        <f>IF(L5&gt;0, IF(((('Data for Bar Graph (# days)'!N5-'Data for Bar Graph (# days)'!W5))/365.25)&gt;0, (('Data for Bar Graph (# days)'!N5-'Data for Bar Graph (# days)'!W5))/365.25, 0), ('Data for Bar Graph (# days)'!N5/365.25))</f>
        <v>0</v>
      </c>
      <c r="H5" s="43">
        <f>'Data for Bar Graph (# days)'!P5/365.25</f>
        <v>0</v>
      </c>
      <c r="I5" s="43">
        <f>'Data for Bar Graph (# days)'!T5/365.25</f>
        <v>0.49555099247091033</v>
      </c>
      <c r="J5" s="44"/>
      <c r="K5" s="44"/>
      <c r="L5" s="42">
        <f>'Data for Bar Graph (# days)'!W5/365.25</f>
        <v>0</v>
      </c>
      <c r="M5" s="57"/>
    </row>
    <row r="6" spans="1:28" ht="28.8" x14ac:dyDescent="0.3">
      <c r="A6" s="45" t="s">
        <v>70</v>
      </c>
      <c r="B6" s="42">
        <f>'Data for Bar Graph (# days)'!D6/365.25</f>
        <v>15.931553730321697</v>
      </c>
      <c r="C6" s="43">
        <f>'Data for Bar Graph (# days)'!F6/365.25</f>
        <v>8.1177275838466798</v>
      </c>
      <c r="D6" s="43">
        <f>'Data for Bar Graph (# days)'!H6/365.25</f>
        <v>0.7885010266940452</v>
      </c>
      <c r="E6" s="42">
        <f>'Data for Bar Graph (# days)'!K6/365.25</f>
        <v>2.0342231348391513</v>
      </c>
      <c r="F6" s="43">
        <f>'Data for Bar Graph (# days)'!M6/365.25</f>
        <v>9.0595482546201236</v>
      </c>
      <c r="G6" s="43">
        <f>IF(L6&gt;0, IF(((('Data for Bar Graph (# days)'!N6-'Data for Bar Graph (# days)'!W6))/365.25)&gt;0, (('Data for Bar Graph (# days)'!N6-'Data for Bar Graph (# days)'!W6))/365.25, 0), ('Data for Bar Graph (# days)'!N6/365.25))</f>
        <v>0</v>
      </c>
      <c r="H6" s="43">
        <f>'Data for Bar Graph (# days)'!P6/365.25</f>
        <v>0</v>
      </c>
      <c r="I6" s="43">
        <f>'Data for Bar Graph (# days)'!T6/365.25</f>
        <v>0.49555099247091033</v>
      </c>
      <c r="J6" s="44"/>
      <c r="K6" s="44"/>
      <c r="L6" s="42">
        <f>'Data for Bar Graph (# days)'!W6/365.25</f>
        <v>0</v>
      </c>
      <c r="M6" s="57"/>
    </row>
    <row r="7" spans="1:28" ht="28.8" x14ac:dyDescent="0.3">
      <c r="A7" s="45" t="s">
        <v>71</v>
      </c>
      <c r="B7" s="42">
        <f>'Data for Bar Graph (# days)'!D7/365.25</f>
        <v>15.931553730321697</v>
      </c>
      <c r="C7" s="43">
        <f>'Data for Bar Graph (# days)'!F7/365.25</f>
        <v>10.811772758384668</v>
      </c>
      <c r="D7" s="43">
        <f>'Data for Bar Graph (# days)'!H7/365.25</f>
        <v>0.892539356605065</v>
      </c>
      <c r="E7" s="42">
        <f>'Data for Bar Graph (# days)'!K7/365.25</f>
        <v>0</v>
      </c>
      <c r="F7" s="43">
        <f>'Data for Bar Graph (# days)'!M7/365.25</f>
        <v>8.2956878850102669</v>
      </c>
      <c r="G7" s="43">
        <f>IF(L7&gt;0, IF(((('Data for Bar Graph (# days)'!N7-'Data for Bar Graph (# days)'!W7))/365.25)&gt;0, (('Data for Bar Graph (# days)'!N7-'Data for Bar Graph (# days)'!W7))/365.25, 0), ('Data for Bar Graph (# days)'!N7/365.25))</f>
        <v>0</v>
      </c>
      <c r="H7" s="43">
        <f>'Data for Bar Graph (# days)'!P7/365.25</f>
        <v>0</v>
      </c>
      <c r="I7" s="43">
        <f>'Data for Bar Graph (# days)'!T7/365.25</f>
        <v>0.49555099247091033</v>
      </c>
      <c r="J7" s="44"/>
      <c r="K7" s="44"/>
      <c r="L7" s="42">
        <f>'Data for Bar Graph (# days)'!W7/365.25</f>
        <v>0</v>
      </c>
      <c r="M7" s="57"/>
    </row>
    <row r="8" spans="1:28" x14ac:dyDescent="0.3">
      <c r="A8" s="12" t="s">
        <v>72</v>
      </c>
      <c r="B8" s="54">
        <f>'Data for Bar Graph (# days)'!D8/365.25</f>
        <v>26.872005475701574</v>
      </c>
      <c r="C8" s="54"/>
      <c r="D8" s="54"/>
      <c r="E8" s="54"/>
      <c r="F8" s="54"/>
      <c r="G8" s="54"/>
      <c r="H8" s="54"/>
      <c r="I8" s="54"/>
      <c r="J8" s="54">
        <f>'Data for Bar Graph (# days)'!V8/365.25</f>
        <v>3.0006844626967832</v>
      </c>
      <c r="K8" s="54">
        <f>'Data for Bar Graph (# days)'!V9/365.25</f>
        <v>0.49828884325804246</v>
      </c>
      <c r="L8" s="54"/>
      <c r="M8" s="58"/>
    </row>
    <row r="9" spans="1:28" x14ac:dyDescent="0.3">
      <c r="A9" s="47" t="s">
        <v>43</v>
      </c>
      <c r="B9" s="54">
        <f>'Data for Bar Graph (# days)'!D9/365.25</f>
        <v>29.872689938398356</v>
      </c>
      <c r="C9" s="54"/>
      <c r="D9" s="54"/>
      <c r="E9" s="54"/>
      <c r="F9" s="54"/>
      <c r="G9" s="54"/>
      <c r="H9" s="54"/>
      <c r="I9" s="54"/>
      <c r="J9" s="54">
        <f>'Data for Bar Graph (# days)'!V9/365.25</f>
        <v>0.49828884325804246</v>
      </c>
      <c r="K9" s="54"/>
      <c r="L9" s="54"/>
      <c r="M9" s="58"/>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28E932-17B2-40BD-B746-399C4532B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D44154-6D06-4069-80A8-3FC6004DDD9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7B4F45D-1D8C-4FFC-ADFD-7DA463697B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2024-05-30T20:17:22Z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